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EPES\10 Travail\Santé au travail\PRST4\Diagnostic_ARA\Entreprises - Emploi\"/>
    </mc:Choice>
  </mc:AlternateContent>
  <xr:revisionPtr revIDLastSave="0" documentId="13_ncr:1_{660D55BF-67E3-4DEA-AEA5-3280A31B3BF8}" xr6:coauthVersionLast="47" xr6:coauthVersionMax="47" xr10:uidLastSave="{00000000-0000-0000-0000-000000000000}"/>
  <bookViews>
    <workbookView xWindow="-120" yWindow="-120" windowWidth="29040" windowHeight="15840" xr2:uid="{99139841-AFB7-490C-8B82-3D39C7E9824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6" i="1" l="1"/>
  <c r="J64" i="1" s="1"/>
  <c r="C86" i="1"/>
  <c r="I66" i="1" s="1"/>
  <c r="E68" i="1"/>
  <c r="G68" i="1" s="1"/>
  <c r="E69" i="1"/>
  <c r="F69" i="1" s="1"/>
  <c r="E70" i="1"/>
  <c r="F70" i="1" s="1"/>
  <c r="E71" i="1"/>
  <c r="F71" i="1" s="1"/>
  <c r="E72" i="1"/>
  <c r="F72" i="1" s="1"/>
  <c r="E73" i="1"/>
  <c r="G73" i="1" s="1"/>
  <c r="E74" i="1"/>
  <c r="G74" i="1" s="1"/>
  <c r="E75" i="1"/>
  <c r="G75" i="1" s="1"/>
  <c r="E76" i="1"/>
  <c r="G76" i="1" s="1"/>
  <c r="E77" i="1"/>
  <c r="F77" i="1" s="1"/>
  <c r="E78" i="1"/>
  <c r="G78" i="1" s="1"/>
  <c r="E79" i="1"/>
  <c r="G79" i="1" s="1"/>
  <c r="E80" i="1"/>
  <c r="G80" i="1" s="1"/>
  <c r="E81" i="1"/>
  <c r="G81" i="1" s="1"/>
  <c r="E82" i="1"/>
  <c r="G82" i="1" s="1"/>
  <c r="E83" i="1"/>
  <c r="F83" i="1" s="1"/>
  <c r="E84" i="1"/>
  <c r="G84" i="1" s="1"/>
  <c r="E85" i="1"/>
  <c r="G85" i="1" s="1"/>
  <c r="E67" i="1"/>
  <c r="F67" i="1" s="1"/>
  <c r="E66" i="1"/>
  <c r="F66" i="1" s="1"/>
  <c r="E65" i="1"/>
  <c r="G65" i="1" s="1"/>
  <c r="E64" i="1"/>
  <c r="E63" i="1"/>
  <c r="E62" i="1"/>
  <c r="F62" i="1" s="1"/>
  <c r="C31" i="1"/>
  <c r="D18" i="1" s="1"/>
  <c r="D8" i="1"/>
  <c r="G72" i="1" l="1"/>
  <c r="F79" i="1"/>
  <c r="G71" i="1"/>
  <c r="H71" i="1" s="1"/>
  <c r="G67" i="1"/>
  <c r="H67" i="1" s="1"/>
  <c r="F84" i="1"/>
  <c r="H84" i="1" s="1"/>
  <c r="F85" i="1"/>
  <c r="J78" i="1"/>
  <c r="F76" i="1"/>
  <c r="H76" i="1" s="1"/>
  <c r="F75" i="1"/>
  <c r="H75" i="1" s="1"/>
  <c r="J77" i="1"/>
  <c r="J62" i="1"/>
  <c r="J84" i="1"/>
  <c r="I80" i="1"/>
  <c r="I72" i="1"/>
  <c r="J76" i="1"/>
  <c r="I79" i="1"/>
  <c r="I71" i="1"/>
  <c r="J72" i="1"/>
  <c r="I63" i="1"/>
  <c r="J70" i="1"/>
  <c r="J68" i="1"/>
  <c r="J67" i="1"/>
  <c r="J80" i="1"/>
  <c r="J63" i="1"/>
  <c r="E86" i="1"/>
  <c r="K62" i="1" s="1"/>
  <c r="G63" i="1"/>
  <c r="I82" i="1"/>
  <c r="I74" i="1"/>
  <c r="I65" i="1"/>
  <c r="I81" i="1"/>
  <c r="I73" i="1"/>
  <c r="I64" i="1"/>
  <c r="J79" i="1"/>
  <c r="J71" i="1"/>
  <c r="H72" i="1"/>
  <c r="H66" i="1"/>
  <c r="I62" i="1"/>
  <c r="I78" i="1"/>
  <c r="I70" i="1"/>
  <c r="F65" i="1"/>
  <c r="H65" i="1" s="1"/>
  <c r="G66" i="1"/>
  <c r="I85" i="1"/>
  <c r="I77" i="1"/>
  <c r="I68" i="1"/>
  <c r="J75" i="1"/>
  <c r="J66" i="1"/>
  <c r="F64" i="1"/>
  <c r="I84" i="1"/>
  <c r="I76" i="1"/>
  <c r="I67" i="1"/>
  <c r="J83" i="1"/>
  <c r="J74" i="1"/>
  <c r="J65" i="1"/>
  <c r="F80" i="1"/>
  <c r="H80" i="1" s="1"/>
  <c r="F63" i="1"/>
  <c r="G64" i="1"/>
  <c r="I83" i="1"/>
  <c r="I75" i="1"/>
  <c r="J82" i="1"/>
  <c r="J73" i="1"/>
  <c r="H85" i="1"/>
  <c r="G83" i="1"/>
  <c r="H83" i="1" s="1"/>
  <c r="F82" i="1"/>
  <c r="H82" i="1" s="1"/>
  <c r="H79" i="1"/>
  <c r="F78" i="1"/>
  <c r="H78" i="1" s="1"/>
  <c r="G77" i="1"/>
  <c r="H77" i="1" s="1"/>
  <c r="F74" i="1"/>
  <c r="H74" i="1" s="1"/>
  <c r="G70" i="1"/>
  <c r="H70" i="1" s="1"/>
  <c r="G69" i="1"/>
  <c r="H69" i="1" s="1"/>
  <c r="F68" i="1"/>
  <c r="H68" i="1" s="1"/>
  <c r="F81" i="1"/>
  <c r="H81" i="1" s="1"/>
  <c r="F73" i="1"/>
  <c r="H73" i="1" s="1"/>
  <c r="G62" i="1"/>
  <c r="H62" i="1" s="1"/>
  <c r="D27" i="1"/>
  <c r="D26" i="1"/>
  <c r="D25" i="1"/>
  <c r="D24" i="1"/>
  <c r="D23" i="1"/>
  <c r="D22" i="1"/>
  <c r="D30" i="1"/>
  <c r="D29" i="1"/>
  <c r="D21" i="1"/>
  <c r="D28" i="1"/>
  <c r="D20" i="1"/>
  <c r="D19" i="1"/>
  <c r="K81" i="1" l="1"/>
  <c r="K74" i="1"/>
  <c r="G86" i="1"/>
  <c r="K72" i="1"/>
  <c r="H63" i="1"/>
  <c r="K80" i="1"/>
  <c r="K73" i="1"/>
  <c r="H64" i="1"/>
  <c r="I86" i="1"/>
  <c r="K67" i="1"/>
  <c r="K68" i="1"/>
  <c r="K84" i="1"/>
  <c r="F86" i="1"/>
  <c r="H86" i="1" s="1"/>
  <c r="K77" i="1"/>
  <c r="K69" i="1"/>
  <c r="K76" i="1"/>
  <c r="K85" i="1"/>
  <c r="K82" i="1"/>
  <c r="K75" i="1"/>
  <c r="K65" i="1"/>
  <c r="K66" i="1"/>
  <c r="K83" i="1"/>
  <c r="K70" i="1"/>
  <c r="K71" i="1"/>
  <c r="K64" i="1"/>
  <c r="K78" i="1"/>
  <c r="K79" i="1"/>
  <c r="K63" i="1"/>
</calcChain>
</file>

<file path=xl/sharedStrings.xml><?xml version="1.0" encoding="utf-8"?>
<sst xmlns="http://schemas.openxmlformats.org/spreadsheetml/2006/main" count="115" uniqueCount="79">
  <si>
    <t xml:space="preserve"> </t>
  </si>
  <si>
    <t xml:space="preserve">Nombre </t>
  </si>
  <si>
    <t>%</t>
  </si>
  <si>
    <t>Hommes</t>
  </si>
  <si>
    <t>Femmes</t>
  </si>
  <si>
    <t xml:space="preserve">AGE </t>
  </si>
  <si>
    <t>moins de 20 ans</t>
  </si>
  <si>
    <t>20 à 29 ans</t>
  </si>
  <si>
    <t>30 à 39 ans</t>
  </si>
  <si>
    <t>40 à 49 ans</t>
  </si>
  <si>
    <t>50 à 59 ans</t>
  </si>
  <si>
    <t>60 ans et plus</t>
  </si>
  <si>
    <t>PROFESSIONS ET CATEGORIES SOCIO-PROFESSIONNELLES</t>
  </si>
  <si>
    <t>Tous salariés</t>
  </si>
  <si>
    <t>SEXE - Année 2020</t>
  </si>
  <si>
    <t>Champ: Actifs ayant un emploi (au lieu de travail) dans le secteur privé et public, Auvergne-Rhône-Alpes</t>
  </si>
  <si>
    <t>Source : INSEE - Recensement de la population 2020, exploitation complémentaire - Traitement : DREETS ARA (SESE)</t>
  </si>
  <si>
    <t>Cadre de la fonction publique, professions intellectuelles et artistiques</t>
  </si>
  <si>
    <t>Cadres d'entreprise</t>
  </si>
  <si>
    <t>Techniciens</t>
  </si>
  <si>
    <t>Contremaîtres, agents de maîtrise</t>
  </si>
  <si>
    <t>Employés de la fonction publique</t>
  </si>
  <si>
    <t>Employés administratifs d'entreprise</t>
  </si>
  <si>
    <t>Employés de commerce</t>
  </si>
  <si>
    <t>Personnels des services direct aux particuliers</t>
  </si>
  <si>
    <t>Ouvriers qualifiés</t>
  </si>
  <si>
    <t>Ouvriers non qualifiés</t>
  </si>
  <si>
    <t>Ouvriers agricoles</t>
  </si>
  <si>
    <t>Professions intermédiaires admin et comm des entreprises</t>
  </si>
  <si>
    <t>Professions intermédiaires de l'enseigt, santé, FP et assimilés</t>
  </si>
  <si>
    <t>Lecture:  1 398 424 actifs en emploi salarié sont des hommes, soit 50%.</t>
  </si>
  <si>
    <t>&lt;1%</t>
  </si>
  <si>
    <t>Age</t>
  </si>
  <si>
    <t>20-29 ans</t>
  </si>
  <si>
    <t>&lt; de 20 ans</t>
  </si>
  <si>
    <t>30-39 ans</t>
  </si>
  <si>
    <t>40-49 ans</t>
  </si>
  <si>
    <t>60 ans et +</t>
  </si>
  <si>
    <t>50-59 ans</t>
  </si>
  <si>
    <t xml:space="preserve">Tableai 1 - Caractéristiques des actifs en emploi salarié (au lieu de travail) </t>
  </si>
  <si>
    <t>Tableau 2 - Actifs en emploi salarié (au lieu de travail) par PCS et âge</t>
  </si>
  <si>
    <t>Lecture:  20% des actifs en emploi salarié sont des hommes, soit 50%.</t>
  </si>
  <si>
    <t>Mode de la PCS</t>
  </si>
  <si>
    <t>TOTAL</t>
  </si>
  <si>
    <t>Part des hommes dans la PCS</t>
  </si>
  <si>
    <t>Part des femmes dans la PCS</t>
  </si>
  <si>
    <t>Poids de la PCS dans l'emploi salarié des hommes</t>
  </si>
  <si>
    <t>Poids de la PCS dans l'emploi salarié des femmes</t>
  </si>
  <si>
    <t>Poids de la PCS dans l'emploi salarié</t>
  </si>
  <si>
    <t>Cadres de la Fonction Publique</t>
  </si>
  <si>
    <t>Professeurs, professions scientifiques</t>
  </si>
  <si>
    <t>Professions de l'information, des arts et des spectacles</t>
  </si>
  <si>
    <t>Cadres administratifs et commerciaux d'entreprise</t>
  </si>
  <si>
    <t>Ingénieurs et cadres techniques d'entreprise</t>
  </si>
  <si>
    <t>Professeurs des écoles, instituteurs et assimilés</t>
  </si>
  <si>
    <t>Professions intermédiaires de la santé et du travail social</t>
  </si>
  <si>
    <t>Clergé, religieux</t>
  </si>
  <si>
    <t>Professions intermédiaires administratives de la Fonction Publique</t>
  </si>
  <si>
    <t>Employés civils et agents de service de la Fonction Publique</t>
  </si>
  <si>
    <t>Policiers et militaires</t>
  </si>
  <si>
    <t>Personnels des services directs aux particuliers</t>
  </si>
  <si>
    <t>Ouvriers qualifiés de type industriel</t>
  </si>
  <si>
    <t>Ouvriers qualifiés de type artisanal</t>
  </si>
  <si>
    <t>Chauffeurs</t>
  </si>
  <si>
    <t>Ouvriers qualifiés de la manutention, du magasinage et du transport</t>
  </si>
  <si>
    <t>Ouvriers non qualifiés de type industriel</t>
  </si>
  <si>
    <t>Ouvriers non qualifiés de type artisanal</t>
  </si>
  <si>
    <r>
      <t xml:space="preserve">Part </t>
    </r>
    <r>
      <rPr>
        <b/>
        <sz val="9"/>
        <rFont val="Calibri"/>
        <family val="2"/>
      </rPr>
      <t>≥</t>
    </r>
    <r>
      <rPr>
        <b/>
        <sz val="9"/>
        <rFont val="Arial"/>
        <family val="2"/>
      </rPr>
      <t xml:space="preserve"> 70%</t>
    </r>
  </si>
  <si>
    <t>Part ≥ 50%</t>
  </si>
  <si>
    <t xml:space="preserve">Tableau 3 - Actifs en emploi salarié (au lieu de travail) par PCS et sexe </t>
  </si>
  <si>
    <t>Professions intermédiaires adm. et commerciales des entreprises</t>
  </si>
  <si>
    <t>&lt;0,5%</t>
  </si>
  <si>
    <t>Champ : Actifs ayant un emploi (au lieu de travail), Auvergne-Rhône-Alpes</t>
  </si>
  <si>
    <t xml:space="preserve">Lecture : 47% des actifs cadres de la fonction Pubmique sont des hommes, soit 25 089. </t>
  </si>
  <si>
    <t>Cette catégorie sociale représente 2% de l'emploi salarié des hommes.</t>
  </si>
  <si>
    <t>PROFESSIONS ET CATEGORIES SOCIO-PROFESSIONNELLES (PCS)</t>
  </si>
  <si>
    <r>
      <rPr>
        <b/>
        <sz val="11"/>
        <color theme="4" tint="-0.249977111117893"/>
        <rFont val="Calibri"/>
        <family val="2"/>
        <scheme val="minor"/>
      </rPr>
      <t>Une polarisation sexuée des PCS</t>
    </r>
    <r>
      <rPr>
        <sz val="11"/>
        <rFont val="Calibri"/>
        <family val="2"/>
        <scheme val="minor"/>
      </rPr>
      <t xml:space="preserve">
Sur les 2,8 millions d'actifs en emploi salarié public ou privé en région Auvergne-Rhône-Alpes (source: RP 2020), la répartition entre femmes et hommes est équilibrée (50%/50%). Les actifs se concentrent pour les 3/4 d'entre eux entre 30 et 59 ans. Les PCS les plus représentées sont les ouvriers qualifiés (14%), les employés de la Fonction Publique (12%), les professions intermédiaires de l'enseignement, de la santé, Fonction Publique et assimilée (11%) et les cadres d'entreprise (11%). 
3 PCS présentent une part d'actifs de moins de 30 ans plus importante qu'en moyenne régionale (20%): les ouvriers agricoles (35%), les employés de commerce (35%) et les ouvriers non qualifiés (27%). A l'opposé, 4 présentent une part d'actifs de 50 ans et plus plus importante : les cadres de la Fonction Publique, les employés de la Fonction Publique, les contremaîtres et agents de maîtrise et les personnels des services directs aux particuliers (tous 36% contre 31%). On note également que les cadres d'entreprises se concentrent fortement entre 30 et 50 ans (59% contre 50% en moyenne).
Les PCS sont fortement polarisés selon le sexe. Sur 24 PCS détaillées, 10 d'entre elles sont occupés à plus de 70% par des hommes. C'est le cas de toutes les PCS ouvrières et des chauffeurs (de 70% à 91%). C'est également le cas des techniciens (81%), contremaîtres / agents de maîtrise (86%) et des ingénieurs / cadres techniques d'entreprise (77%). Les femmes dépassent ce seuil dans 5 PCS: les employés de commerce (73%), administratifs d'entreprise (81%), civils et agents de service de la Fonction Publique (80%), les professions intermédiaires de la santé et du travail social (82%) et les services directs aux particuliers (86%). 
</t>
    </r>
  </si>
  <si>
    <t>PCS - Année 2020</t>
  </si>
  <si>
    <t>L'emploi salarié en Auvergne-Rhône-Alpes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</si>
</sst>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rgb="FFFFC00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</font>
    <font>
      <i/>
      <sz val="10"/>
      <color theme="1"/>
      <name val="Calibri"/>
      <family val="2"/>
      <scheme val="minor"/>
    </font>
    <font>
      <sz val="11"/>
      <color theme="1"/>
      <name val="Gadug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4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wrapText="1"/>
    </xf>
    <xf numFmtId="0" fontId="4" fillId="0" borderId="3" xfId="0" applyFont="1" applyBorder="1" applyAlignment="1">
      <alignment horizontal="centerContinuous"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4" xfId="0" applyFont="1" applyFill="1" applyBorder="1"/>
    <xf numFmtId="0" fontId="8" fillId="3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vertical="top" wrapText="1"/>
    </xf>
    <xf numFmtId="3" fontId="7" fillId="2" borderId="6" xfId="1" applyNumberFormat="1" applyFont="1" applyFill="1" applyBorder="1" applyAlignment="1">
      <alignment horizontal="right"/>
    </xf>
    <xf numFmtId="9" fontId="7" fillId="2" borderId="7" xfId="1" applyFont="1" applyFill="1" applyBorder="1" applyAlignment="1">
      <alignment horizontal="center"/>
    </xf>
    <xf numFmtId="3" fontId="7" fillId="2" borderId="5" xfId="1" applyNumberFormat="1" applyFont="1" applyFill="1" applyBorder="1" applyAlignment="1">
      <alignment horizontal="right"/>
    </xf>
    <xf numFmtId="9" fontId="7" fillId="2" borderId="8" xfId="1" applyFont="1" applyFill="1" applyBorder="1" applyAlignment="1">
      <alignment horizontal="center"/>
    </xf>
    <xf numFmtId="164" fontId="7" fillId="2" borderId="4" xfId="1" applyNumberFormat="1" applyFont="1" applyFill="1" applyBorder="1" applyAlignment="1">
      <alignment horizontal="center"/>
    </xf>
    <xf numFmtId="3" fontId="0" fillId="0" borderId="0" xfId="0" applyNumberFormat="1"/>
    <xf numFmtId="3" fontId="8" fillId="2" borderId="4" xfId="1" applyNumberFormat="1" applyFont="1" applyFill="1" applyBorder="1" applyAlignment="1">
      <alignment horizontal="left"/>
    </xf>
    <xf numFmtId="0" fontId="9" fillId="2" borderId="0" xfId="0" applyFont="1" applyFill="1" applyAlignment="1">
      <alignment horizontal="left" vertical="center"/>
    </xf>
    <xf numFmtId="3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9" fillId="2" borderId="0" xfId="0" applyFont="1" applyFill="1" applyAlignment="1">
      <alignment horizontal="left" vertical="top"/>
    </xf>
    <xf numFmtId="164" fontId="10" fillId="2" borderId="4" xfId="1" applyNumberFormat="1" applyFont="1" applyFill="1" applyBorder="1" applyAlignment="1">
      <alignment horizontal="center"/>
    </xf>
    <xf numFmtId="3" fontId="8" fillId="2" borderId="4" xfId="1" applyNumberFormat="1" applyFont="1" applyFill="1" applyBorder="1" applyAlignment="1">
      <alignment horizontal="right"/>
    </xf>
    <xf numFmtId="9" fontId="7" fillId="2" borderId="9" xfId="1" applyFont="1" applyFill="1" applyBorder="1" applyAlignment="1">
      <alignment horizontal="center"/>
    </xf>
    <xf numFmtId="9" fontId="7" fillId="2" borderId="5" xfId="1" applyNumberFormat="1" applyFont="1" applyFill="1" applyBorder="1" applyAlignment="1">
      <alignment horizontal="center"/>
    </xf>
    <xf numFmtId="9" fontId="8" fillId="2" borderId="4" xfId="1" applyFont="1" applyFill="1" applyBorder="1" applyAlignment="1">
      <alignment horizontal="center"/>
    </xf>
    <xf numFmtId="0" fontId="7" fillId="2" borderId="12" xfId="0" applyFont="1" applyFill="1" applyBorder="1"/>
    <xf numFmtId="0" fontId="7" fillId="2" borderId="10" xfId="0" applyFont="1" applyFill="1" applyBorder="1"/>
    <xf numFmtId="0" fontId="8" fillId="5" borderId="12" xfId="0" applyFont="1" applyFill="1" applyBorder="1" applyAlignment="1">
      <alignment vertical="top" wrapText="1"/>
    </xf>
    <xf numFmtId="9" fontId="0" fillId="0" borderId="0" xfId="0" applyNumberFormat="1"/>
    <xf numFmtId="0" fontId="11" fillId="0" borderId="0" xfId="0" applyFont="1"/>
    <xf numFmtId="0" fontId="9" fillId="6" borderId="0" xfId="0" applyFont="1" applyFill="1" applyAlignment="1">
      <alignment horizontal="left" vertical="top"/>
    </xf>
    <xf numFmtId="0" fontId="12" fillId="0" borderId="0" xfId="0" applyFont="1" applyAlignment="1">
      <alignment horizontal="right"/>
    </xf>
    <xf numFmtId="0" fontId="12" fillId="0" borderId="0" xfId="0" quotePrefix="1" applyFont="1" applyAlignment="1">
      <alignment horizontal="left"/>
    </xf>
    <xf numFmtId="0" fontId="7" fillId="2" borderId="4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right"/>
    </xf>
    <xf numFmtId="3" fontId="7" fillId="2" borderId="16" xfId="1" applyNumberFormat="1" applyFont="1" applyFill="1" applyBorder="1" applyAlignment="1">
      <alignment horizontal="right"/>
    </xf>
    <xf numFmtId="3" fontId="7" fillId="2" borderId="9" xfId="1" applyNumberFormat="1" applyFont="1" applyFill="1" applyBorder="1" applyAlignment="1">
      <alignment horizontal="right"/>
    </xf>
    <xf numFmtId="9" fontId="7" fillId="8" borderId="12" xfId="1" applyFont="1" applyFill="1" applyBorder="1" applyAlignment="1">
      <alignment horizontal="center"/>
    </xf>
    <xf numFmtId="9" fontId="7" fillId="2" borderId="16" xfId="1" applyFont="1" applyFill="1" applyBorder="1" applyAlignment="1">
      <alignment horizontal="center"/>
    </xf>
    <xf numFmtId="9" fontId="7" fillId="2" borderId="12" xfId="1" applyFont="1" applyFill="1" applyBorder="1" applyAlignment="1">
      <alignment horizontal="center"/>
    </xf>
    <xf numFmtId="9" fontId="7" fillId="10" borderId="12" xfId="1" applyFont="1" applyFill="1" applyBorder="1" applyAlignment="1">
      <alignment horizontal="center"/>
    </xf>
    <xf numFmtId="0" fontId="8" fillId="2" borderId="4" xfId="0" applyFont="1" applyFill="1" applyBorder="1" applyAlignment="1">
      <alignment wrapText="1"/>
    </xf>
    <xf numFmtId="3" fontId="8" fillId="2" borderId="10" xfId="0" applyNumberFormat="1" applyFont="1" applyFill="1" applyBorder="1" applyAlignment="1">
      <alignment wrapText="1"/>
    </xf>
    <xf numFmtId="3" fontId="8" fillId="2" borderId="15" xfId="0" applyNumberFormat="1" applyFont="1" applyFill="1" applyBorder="1" applyAlignment="1">
      <alignment wrapText="1"/>
    </xf>
    <xf numFmtId="3" fontId="8" fillId="4" borderId="11" xfId="0" applyNumberFormat="1" applyFont="1" applyFill="1" applyBorder="1" applyAlignment="1">
      <alignment wrapText="1"/>
    </xf>
    <xf numFmtId="9" fontId="8" fillId="2" borderId="10" xfId="1" applyFont="1" applyFill="1" applyBorder="1" applyAlignment="1">
      <alignment horizontal="center" wrapText="1"/>
    </xf>
    <xf numFmtId="9" fontId="8" fillId="2" borderId="15" xfId="1" applyFont="1" applyFill="1" applyBorder="1" applyAlignment="1">
      <alignment horizontal="center" wrapText="1"/>
    </xf>
    <xf numFmtId="9" fontId="8" fillId="2" borderId="11" xfId="1" applyFont="1" applyFill="1" applyBorder="1" applyAlignment="1">
      <alignment horizontal="center" wrapText="1"/>
    </xf>
    <xf numFmtId="9" fontId="8" fillId="10" borderId="0" xfId="1" applyFont="1" applyFill="1" applyBorder="1" applyAlignment="1">
      <alignment horizontal="center" wrapText="1"/>
    </xf>
    <xf numFmtId="9" fontId="8" fillId="7" borderId="0" xfId="1" applyFont="1" applyFill="1" applyBorder="1" applyAlignment="1">
      <alignment horizontal="center" wrapText="1"/>
    </xf>
    <xf numFmtId="0" fontId="14" fillId="0" borderId="0" xfId="0" applyFont="1"/>
    <xf numFmtId="9" fontId="8" fillId="8" borderId="0" xfId="1" applyFont="1" applyFill="1" applyBorder="1" applyAlignment="1">
      <alignment horizontal="center" wrapText="1"/>
    </xf>
    <xf numFmtId="9" fontId="8" fillId="9" borderId="0" xfId="1" applyFont="1" applyFill="1" applyBorder="1" applyAlignment="1">
      <alignment horizontal="center" wrapText="1"/>
    </xf>
    <xf numFmtId="0" fontId="15" fillId="0" borderId="0" xfId="0" applyFont="1" applyAlignment="1">
      <alignment vertical="top" wrapText="1"/>
    </xf>
    <xf numFmtId="0" fontId="16" fillId="0" borderId="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9" fontId="17" fillId="0" borderId="5" xfId="0" applyNumberFormat="1" applyFont="1" applyBorder="1" applyAlignment="1">
      <alignment horizontal="center"/>
    </xf>
    <xf numFmtId="9" fontId="17" fillId="6" borderId="5" xfId="0" applyNumberFormat="1" applyFont="1" applyFill="1" applyBorder="1" applyAlignment="1">
      <alignment horizontal="center"/>
    </xf>
    <xf numFmtId="9" fontId="17" fillId="4" borderId="5" xfId="0" applyNumberFormat="1" applyFont="1" applyFill="1" applyBorder="1" applyAlignment="1">
      <alignment horizontal="center"/>
    </xf>
    <xf numFmtId="9" fontId="17" fillId="0" borderId="8" xfId="0" applyNumberFormat="1" applyFont="1" applyBorder="1" applyAlignment="1">
      <alignment horizontal="center"/>
    </xf>
    <xf numFmtId="9" fontId="17" fillId="6" borderId="8" xfId="0" applyNumberFormat="1" applyFont="1" applyFill="1" applyBorder="1" applyAlignment="1">
      <alignment horizontal="center"/>
    </xf>
    <xf numFmtId="9" fontId="17" fillId="4" borderId="8" xfId="0" applyNumberFormat="1" applyFont="1" applyFill="1" applyBorder="1" applyAlignment="1">
      <alignment horizontal="center"/>
    </xf>
    <xf numFmtId="9" fontId="7" fillId="2" borderId="0" xfId="1" applyFont="1" applyFill="1" applyBorder="1" applyAlignment="1">
      <alignment horizontal="center"/>
    </xf>
    <xf numFmtId="3" fontId="18" fillId="11" borderId="16" xfId="0" applyNumberFormat="1" applyFont="1" applyFill="1" applyBorder="1" applyAlignment="1">
      <alignment horizontal="right" vertical="center"/>
    </xf>
    <xf numFmtId="3" fontId="18" fillId="11" borderId="12" xfId="0" applyNumberFormat="1" applyFont="1" applyFill="1" applyBorder="1" applyAlignment="1">
      <alignment horizontal="right" vertical="center"/>
    </xf>
    <xf numFmtId="9" fontId="7" fillId="2" borderId="17" xfId="1" applyFont="1" applyFill="1" applyBorder="1" applyAlignment="1">
      <alignment horizontal="center"/>
    </xf>
    <xf numFmtId="9" fontId="7" fillId="2" borderId="18" xfId="1" applyFont="1" applyFill="1" applyBorder="1" applyAlignment="1">
      <alignment horizontal="center"/>
    </xf>
    <xf numFmtId="9" fontId="7" fillId="2" borderId="19" xfId="1" applyFont="1" applyFill="1" applyBorder="1" applyAlignment="1">
      <alignment horizontal="center"/>
    </xf>
    <xf numFmtId="9" fontId="7" fillId="8" borderId="20" xfId="1" applyFont="1" applyFill="1" applyBorder="1" applyAlignment="1">
      <alignment horizontal="center"/>
    </xf>
    <xf numFmtId="9" fontId="7" fillId="8" borderId="16" xfId="1" applyFont="1" applyFill="1" applyBorder="1" applyAlignment="1">
      <alignment horizontal="center"/>
    </xf>
    <xf numFmtId="9" fontId="7" fillId="0" borderId="16" xfId="1" applyFont="1" applyFill="1" applyBorder="1" applyAlignment="1">
      <alignment horizontal="center"/>
    </xf>
    <xf numFmtId="9" fontId="7" fillId="10" borderId="16" xfId="1" applyFont="1" applyFill="1" applyBorder="1" applyAlignment="1">
      <alignment horizontal="center"/>
    </xf>
    <xf numFmtId="9" fontId="7" fillId="2" borderId="16" xfId="1" applyNumberFormat="1" applyFont="1" applyFill="1" applyBorder="1" applyAlignment="1">
      <alignment horizontal="center"/>
    </xf>
    <xf numFmtId="3" fontId="18" fillId="11" borderId="14" xfId="0" applyNumberFormat="1" applyFont="1" applyFill="1" applyBorder="1" applyAlignment="1">
      <alignment horizontal="right" vertical="center"/>
    </xf>
    <xf numFmtId="3" fontId="7" fillId="2" borderId="20" xfId="1" applyNumberFormat="1" applyFont="1" applyFill="1" applyBorder="1" applyAlignment="1">
      <alignment horizontal="right"/>
    </xf>
    <xf numFmtId="3" fontId="18" fillId="11" borderId="21" xfId="0" applyNumberFormat="1" applyFont="1" applyFill="1" applyBorder="1" applyAlignment="1">
      <alignment horizontal="right" vertical="center"/>
    </xf>
    <xf numFmtId="0" fontId="8" fillId="5" borderId="8" xfId="0" applyFont="1" applyFill="1" applyBorder="1" applyAlignment="1">
      <alignment vertical="top" wrapText="1"/>
    </xf>
    <xf numFmtId="9" fontId="16" fillId="0" borderId="8" xfId="0" applyNumberFormat="1" applyFont="1" applyBorder="1" applyAlignment="1">
      <alignment horizontal="center"/>
    </xf>
    <xf numFmtId="9" fontId="16" fillId="0" borderId="8" xfId="0" applyNumberFormat="1" applyFont="1" applyFill="1" applyBorder="1" applyAlignment="1">
      <alignment horizontal="center"/>
    </xf>
    <xf numFmtId="9" fontId="16" fillId="4" borderId="8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left" vertical="top" wrapText="1"/>
    </xf>
    <xf numFmtId="0" fontId="12" fillId="4" borderId="23" xfId="0" applyFont="1" applyFill="1" applyBorder="1" applyAlignment="1">
      <alignment horizontal="left" vertical="top" wrapText="1"/>
    </xf>
    <xf numFmtId="0" fontId="12" fillId="4" borderId="24" xfId="0" applyFont="1" applyFill="1" applyBorder="1" applyAlignment="1">
      <alignment horizontal="left" vertical="top" wrapText="1"/>
    </xf>
    <xf numFmtId="0" fontId="12" fillId="4" borderId="25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12" fillId="4" borderId="26" xfId="0" applyFont="1" applyFill="1" applyBorder="1" applyAlignment="1">
      <alignment horizontal="left" vertical="top" wrapText="1"/>
    </xf>
    <xf numFmtId="0" fontId="12" fillId="4" borderId="27" xfId="0" applyFont="1" applyFill="1" applyBorder="1" applyAlignment="1">
      <alignment horizontal="left" vertical="top" wrapText="1"/>
    </xf>
    <xf numFmtId="0" fontId="12" fillId="4" borderId="28" xfId="0" applyFont="1" applyFill="1" applyBorder="1" applyAlignment="1">
      <alignment horizontal="left" vertical="top" wrapText="1"/>
    </xf>
    <xf numFmtId="0" fontId="12" fillId="4" borderId="29" xfId="0" applyFont="1" applyFill="1" applyBorder="1" applyAlignment="1">
      <alignment horizontal="lef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1633870</xdr:colOff>
      <xdr:row>2</xdr:row>
      <xdr:rowOff>153867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629299B-5F97-419A-BF7C-1055C3B2A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0"/>
          <a:ext cx="1633870" cy="801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CE4DE-83EE-41F2-B396-C1834521A1FD}">
  <sheetPr>
    <pageSetUpPr fitToPage="1"/>
  </sheetPr>
  <dimension ref="B1:R99"/>
  <sheetViews>
    <sheetView showGridLines="0" tabSelected="1" workbookViewId="0">
      <selection activeCell="O12" sqref="O12"/>
    </sheetView>
  </sheetViews>
  <sheetFormatPr baseColWidth="10" defaultRowHeight="15" x14ac:dyDescent="0.25"/>
  <cols>
    <col min="1" max="1" width="6.28515625" customWidth="1"/>
    <col min="2" max="2" width="57.140625" customWidth="1"/>
    <col min="3" max="3" width="12.5703125" customWidth="1"/>
    <col min="4" max="4" width="12.28515625" customWidth="1"/>
  </cols>
  <sheetData>
    <row r="1" spans="2:18" ht="36.75" thickBot="1" x14ac:dyDescent="0.4">
      <c r="B1" s="1"/>
      <c r="C1" s="2" t="s">
        <v>78</v>
      </c>
      <c r="D1" s="3"/>
      <c r="E1" s="3"/>
      <c r="F1" s="3"/>
      <c r="G1" s="4"/>
      <c r="H1" s="4"/>
      <c r="I1" s="5"/>
      <c r="J1" s="6"/>
      <c r="K1" s="7"/>
      <c r="L1" s="7"/>
      <c r="M1" s="7"/>
      <c r="N1" s="7"/>
      <c r="O1" s="7"/>
      <c r="P1" s="7"/>
      <c r="Q1" s="7"/>
      <c r="R1" s="7"/>
    </row>
    <row r="5" spans="2:18" x14ac:dyDescent="0.25">
      <c r="B5" s="8" t="s">
        <v>39</v>
      </c>
    </row>
    <row r="6" spans="2:18" ht="15.75" thickBot="1" x14ac:dyDescent="0.3">
      <c r="B6" s="9" t="s">
        <v>0</v>
      </c>
    </row>
    <row r="7" spans="2:18" ht="15" customHeight="1" thickBot="1" x14ac:dyDescent="0.3">
      <c r="B7" s="10" t="s">
        <v>14</v>
      </c>
      <c r="C7" s="11" t="s">
        <v>1</v>
      </c>
      <c r="D7" s="11" t="s">
        <v>2</v>
      </c>
      <c r="E7" s="9"/>
      <c r="F7" s="95" t="s">
        <v>76</v>
      </c>
      <c r="G7" s="96"/>
      <c r="H7" s="96"/>
      <c r="I7" s="96"/>
      <c r="J7" s="96"/>
      <c r="K7" s="97"/>
    </row>
    <row r="8" spans="2:18" x14ac:dyDescent="0.25">
      <c r="B8" s="12" t="s">
        <v>3</v>
      </c>
      <c r="C8" s="13">
        <v>1397228</v>
      </c>
      <c r="D8" s="14">
        <f>C8/(C8+C9)</f>
        <v>0.49718019930221097</v>
      </c>
      <c r="F8" s="98"/>
      <c r="G8" s="99"/>
      <c r="H8" s="99"/>
      <c r="I8" s="99"/>
      <c r="J8" s="99"/>
      <c r="K8" s="100"/>
    </row>
    <row r="9" spans="2:18" ht="15.75" thickBot="1" x14ac:dyDescent="0.3">
      <c r="B9" s="12" t="s">
        <v>4</v>
      </c>
      <c r="C9" s="15">
        <v>1413077</v>
      </c>
      <c r="D9" s="16">
        <v>0.5</v>
      </c>
      <c r="F9" s="98"/>
      <c r="G9" s="99"/>
      <c r="H9" s="99"/>
      <c r="I9" s="99"/>
      <c r="J9" s="99"/>
      <c r="K9" s="100"/>
    </row>
    <row r="10" spans="2:18" ht="15.75" thickBot="1" x14ac:dyDescent="0.3">
      <c r="B10" s="10" t="s">
        <v>5</v>
      </c>
      <c r="C10" s="17"/>
      <c r="D10" s="17"/>
      <c r="F10" s="98"/>
      <c r="G10" s="99"/>
      <c r="H10" s="99"/>
      <c r="I10" s="99"/>
      <c r="J10" s="99"/>
      <c r="K10" s="100"/>
    </row>
    <row r="11" spans="2:18" x14ac:dyDescent="0.25">
      <c r="B11" s="12" t="s">
        <v>6</v>
      </c>
      <c r="C11" s="13">
        <v>36415</v>
      </c>
      <c r="D11" s="26">
        <v>0.02</v>
      </c>
      <c r="F11" s="98"/>
      <c r="G11" s="99"/>
      <c r="H11" s="99"/>
      <c r="I11" s="99"/>
      <c r="J11" s="99"/>
      <c r="K11" s="100"/>
    </row>
    <row r="12" spans="2:18" x14ac:dyDescent="0.25">
      <c r="B12" s="12" t="s">
        <v>7</v>
      </c>
      <c r="C12" s="15">
        <v>504209</v>
      </c>
      <c r="D12" s="26">
        <v>0.18</v>
      </c>
      <c r="F12" s="98"/>
      <c r="G12" s="99"/>
      <c r="H12" s="99"/>
      <c r="I12" s="99"/>
      <c r="J12" s="99"/>
      <c r="K12" s="100"/>
    </row>
    <row r="13" spans="2:18" x14ac:dyDescent="0.25">
      <c r="B13" s="12" t="s">
        <v>8</v>
      </c>
      <c r="C13" s="15">
        <v>675718</v>
      </c>
      <c r="D13" s="26">
        <v>0.24</v>
      </c>
      <c r="F13" s="98"/>
      <c r="G13" s="99"/>
      <c r="H13" s="99"/>
      <c r="I13" s="99"/>
      <c r="J13" s="99"/>
      <c r="K13" s="100"/>
    </row>
    <row r="14" spans="2:18" x14ac:dyDescent="0.25">
      <c r="B14" s="12" t="s">
        <v>9</v>
      </c>
      <c r="C14" s="15">
        <v>730262</v>
      </c>
      <c r="D14" s="26">
        <v>0.26</v>
      </c>
      <c r="F14" s="98"/>
      <c r="G14" s="99"/>
      <c r="H14" s="99"/>
      <c r="I14" s="99"/>
      <c r="J14" s="99"/>
      <c r="K14" s="100"/>
    </row>
    <row r="15" spans="2:18" x14ac:dyDescent="0.25">
      <c r="B15" s="12" t="s">
        <v>10</v>
      </c>
      <c r="C15" s="15">
        <v>700081</v>
      </c>
      <c r="D15" s="26">
        <v>0.25</v>
      </c>
      <c r="F15" s="98"/>
      <c r="G15" s="99"/>
      <c r="H15" s="99"/>
      <c r="I15" s="99"/>
      <c r="J15" s="99"/>
      <c r="K15" s="100"/>
    </row>
    <row r="16" spans="2:18" ht="15.75" thickBot="1" x14ac:dyDescent="0.3">
      <c r="B16" s="12" t="s">
        <v>11</v>
      </c>
      <c r="C16" s="15">
        <v>163620</v>
      </c>
      <c r="D16" s="26">
        <v>0.06</v>
      </c>
      <c r="E16" s="18"/>
      <c r="F16" s="98"/>
      <c r="G16" s="99"/>
      <c r="H16" s="99"/>
      <c r="I16" s="99"/>
      <c r="J16" s="99"/>
      <c r="K16" s="100"/>
    </row>
    <row r="17" spans="2:11" ht="15.75" thickBot="1" x14ac:dyDescent="0.3">
      <c r="B17" s="10" t="s">
        <v>75</v>
      </c>
      <c r="C17" s="24"/>
      <c r="D17" s="24"/>
      <c r="F17" s="98"/>
      <c r="G17" s="99"/>
      <c r="H17" s="99"/>
      <c r="I17" s="99"/>
      <c r="J17" s="99"/>
      <c r="K17" s="100"/>
    </row>
    <row r="18" spans="2:11" ht="14.45" customHeight="1" x14ac:dyDescent="0.25">
      <c r="B18" s="12" t="s">
        <v>17</v>
      </c>
      <c r="C18" s="15">
        <v>173440.64000000001</v>
      </c>
      <c r="D18" s="27">
        <f>C18/$C$31</f>
        <v>6.1715948980626663E-2</v>
      </c>
      <c r="E18" s="18"/>
      <c r="F18" s="98"/>
      <c r="G18" s="99"/>
      <c r="H18" s="99"/>
      <c r="I18" s="99"/>
      <c r="J18" s="99"/>
      <c r="K18" s="100"/>
    </row>
    <row r="19" spans="2:11" ht="14.45" customHeight="1" x14ac:dyDescent="0.25">
      <c r="B19" s="12" t="s">
        <v>18</v>
      </c>
      <c r="C19" s="15">
        <v>306638.45</v>
      </c>
      <c r="D19" s="27">
        <f t="shared" ref="D19:D30" si="0">C19/$C$31</f>
        <v>0.10911216042386859</v>
      </c>
      <c r="E19" s="18"/>
      <c r="F19" s="98"/>
      <c r="G19" s="99"/>
      <c r="H19" s="99"/>
      <c r="I19" s="99"/>
      <c r="J19" s="99"/>
      <c r="K19" s="100"/>
    </row>
    <row r="20" spans="2:11" x14ac:dyDescent="0.25">
      <c r="B20" s="12" t="s">
        <v>29</v>
      </c>
      <c r="C20" s="15">
        <v>319472.36</v>
      </c>
      <c r="D20" s="27">
        <f t="shared" si="0"/>
        <v>0.11367889250455021</v>
      </c>
      <c r="E20" s="18"/>
      <c r="F20" s="98"/>
      <c r="G20" s="99"/>
      <c r="H20" s="99"/>
      <c r="I20" s="99"/>
      <c r="J20" s="99"/>
      <c r="K20" s="100"/>
    </row>
    <row r="21" spans="2:11" x14ac:dyDescent="0.25">
      <c r="B21" s="12" t="s">
        <v>28</v>
      </c>
      <c r="C21" s="15">
        <v>263777.53000000003</v>
      </c>
      <c r="D21" s="27">
        <f t="shared" si="0"/>
        <v>9.386081937725621E-2</v>
      </c>
      <c r="E21" s="18"/>
      <c r="F21" s="98"/>
      <c r="G21" s="99"/>
      <c r="H21" s="99"/>
      <c r="I21" s="99"/>
      <c r="J21" s="99"/>
      <c r="K21" s="100"/>
    </row>
    <row r="22" spans="2:11" ht="14.45" customHeight="1" x14ac:dyDescent="0.25">
      <c r="B22" s="12" t="s">
        <v>19</v>
      </c>
      <c r="C22" s="15">
        <v>162153.03</v>
      </c>
      <c r="D22" s="27">
        <f t="shared" si="0"/>
        <v>5.7699441875525968E-2</v>
      </c>
      <c r="F22" s="98"/>
      <c r="G22" s="99"/>
      <c r="H22" s="99"/>
      <c r="I22" s="99"/>
      <c r="J22" s="99"/>
      <c r="K22" s="100"/>
    </row>
    <row r="23" spans="2:11" ht="14.45" customHeight="1" x14ac:dyDescent="0.25">
      <c r="B23" s="12" t="s">
        <v>20</v>
      </c>
      <c r="C23" s="15">
        <v>68751.91</v>
      </c>
      <c r="D23" s="27">
        <f t="shared" si="0"/>
        <v>2.4464216517424267E-2</v>
      </c>
      <c r="F23" s="98"/>
      <c r="G23" s="99"/>
      <c r="H23" s="99"/>
      <c r="I23" s="99"/>
      <c r="J23" s="99"/>
      <c r="K23" s="100"/>
    </row>
    <row r="24" spans="2:11" ht="14.45" customHeight="1" x14ac:dyDescent="0.25">
      <c r="B24" s="12" t="s">
        <v>21</v>
      </c>
      <c r="C24" s="15">
        <v>343127.19</v>
      </c>
      <c r="D24" s="27">
        <f t="shared" si="0"/>
        <v>0.12209606786452004</v>
      </c>
      <c r="F24" s="98"/>
      <c r="G24" s="99"/>
      <c r="H24" s="99"/>
      <c r="I24" s="99"/>
      <c r="J24" s="99"/>
      <c r="K24" s="100"/>
    </row>
    <row r="25" spans="2:11" x14ac:dyDescent="0.25">
      <c r="B25" s="12" t="s">
        <v>22</v>
      </c>
      <c r="C25" s="15">
        <v>182116.29</v>
      </c>
      <c r="D25" s="27">
        <f t="shared" si="0"/>
        <v>6.4803033834405874E-2</v>
      </c>
      <c r="F25" s="98"/>
      <c r="G25" s="99"/>
      <c r="H25" s="99"/>
      <c r="I25" s="99"/>
      <c r="J25" s="99"/>
      <c r="K25" s="100"/>
    </row>
    <row r="26" spans="2:11" x14ac:dyDescent="0.25">
      <c r="B26" s="12" t="s">
        <v>23</v>
      </c>
      <c r="C26" s="15">
        <v>137953.97</v>
      </c>
      <c r="D26" s="27">
        <f t="shared" si="0"/>
        <v>4.9088611378480272E-2</v>
      </c>
      <c r="F26" s="98"/>
      <c r="G26" s="99"/>
      <c r="H26" s="99"/>
      <c r="I26" s="99"/>
      <c r="J26" s="99"/>
      <c r="K26" s="100"/>
    </row>
    <row r="27" spans="2:11" x14ac:dyDescent="0.25">
      <c r="B27" s="12" t="s">
        <v>24</v>
      </c>
      <c r="C27" s="15">
        <v>190545.18</v>
      </c>
      <c r="D27" s="27">
        <f t="shared" si="0"/>
        <v>6.7802313272046985E-2</v>
      </c>
      <c r="F27" s="98"/>
      <c r="G27" s="99"/>
      <c r="H27" s="99"/>
      <c r="I27" s="99"/>
      <c r="J27" s="99"/>
      <c r="K27" s="100"/>
    </row>
    <row r="28" spans="2:11" x14ac:dyDescent="0.25">
      <c r="B28" s="12" t="s">
        <v>25</v>
      </c>
      <c r="C28" s="15">
        <v>390017.46</v>
      </c>
      <c r="D28" s="27">
        <f t="shared" si="0"/>
        <v>0.1387811856720178</v>
      </c>
      <c r="F28" s="98"/>
      <c r="G28" s="99"/>
      <c r="H28" s="99"/>
      <c r="I28" s="99"/>
      <c r="J28" s="99"/>
      <c r="K28" s="100"/>
    </row>
    <row r="29" spans="2:11" x14ac:dyDescent="0.25">
      <c r="B29" s="12" t="s">
        <v>26</v>
      </c>
      <c r="C29" s="15">
        <v>255596.96</v>
      </c>
      <c r="D29" s="27">
        <f t="shared" si="0"/>
        <v>9.0949900455644495E-2</v>
      </c>
      <c r="F29" s="98"/>
      <c r="G29" s="99"/>
      <c r="H29" s="99"/>
      <c r="I29" s="99"/>
      <c r="J29" s="99"/>
      <c r="K29" s="100"/>
    </row>
    <row r="30" spans="2:11" ht="15.75" thickBot="1" x14ac:dyDescent="0.3">
      <c r="B30" s="12" t="s">
        <v>27</v>
      </c>
      <c r="C30" s="15">
        <v>16739.37</v>
      </c>
      <c r="D30" s="27">
        <f t="shared" si="0"/>
        <v>5.9564246585335039E-3</v>
      </c>
      <c r="F30" s="98"/>
      <c r="G30" s="99"/>
      <c r="H30" s="99"/>
      <c r="I30" s="99"/>
      <c r="J30" s="99"/>
      <c r="K30" s="100"/>
    </row>
    <row r="31" spans="2:11" ht="15.75" thickBot="1" x14ac:dyDescent="0.3">
      <c r="B31" s="19" t="s">
        <v>13</v>
      </c>
      <c r="C31" s="25">
        <f>SUM(C8:C9)</f>
        <v>2810305</v>
      </c>
      <c r="D31" s="28">
        <v>1</v>
      </c>
      <c r="E31" s="32"/>
      <c r="F31" s="98"/>
      <c r="G31" s="99"/>
      <c r="H31" s="99"/>
      <c r="I31" s="99"/>
      <c r="J31" s="99"/>
      <c r="K31" s="100"/>
    </row>
    <row r="32" spans="2:11" x14ac:dyDescent="0.25">
      <c r="B32" s="20" t="s">
        <v>16</v>
      </c>
      <c r="C32" s="21"/>
      <c r="D32" s="22"/>
      <c r="F32" s="98"/>
      <c r="G32" s="99"/>
      <c r="H32" s="99"/>
      <c r="I32" s="99"/>
      <c r="J32" s="99"/>
      <c r="K32" s="100"/>
    </row>
    <row r="33" spans="2:11" s="22" customFormat="1" x14ac:dyDescent="0.25">
      <c r="B33" s="23" t="s">
        <v>15</v>
      </c>
      <c r="C33"/>
      <c r="D33"/>
      <c r="F33" s="98"/>
      <c r="G33" s="99"/>
      <c r="H33" s="99"/>
      <c r="I33" s="99"/>
      <c r="J33" s="99"/>
      <c r="K33" s="100"/>
    </row>
    <row r="34" spans="2:11" x14ac:dyDescent="0.25">
      <c r="B34" s="23" t="s">
        <v>30</v>
      </c>
      <c r="D34" s="18"/>
      <c r="F34" s="98"/>
      <c r="G34" s="99"/>
      <c r="H34" s="99"/>
      <c r="I34" s="99"/>
      <c r="J34" s="99"/>
      <c r="K34" s="100"/>
    </row>
    <row r="35" spans="2:11" ht="15.75" thickBot="1" x14ac:dyDescent="0.3">
      <c r="D35" s="18"/>
      <c r="F35" s="101"/>
      <c r="G35" s="102"/>
      <c r="H35" s="102"/>
      <c r="I35" s="102"/>
      <c r="J35" s="102"/>
      <c r="K35" s="103"/>
    </row>
    <row r="36" spans="2:11" x14ac:dyDescent="0.25">
      <c r="B36" s="33" t="s">
        <v>40</v>
      </c>
      <c r="D36" s="18"/>
    </row>
    <row r="37" spans="2:11" ht="15.75" thickBot="1" x14ac:dyDescent="0.3">
      <c r="B37" s="33"/>
    </row>
    <row r="38" spans="2:11" ht="15.75" thickBot="1" x14ac:dyDescent="0.3">
      <c r="B38" s="30" t="s">
        <v>12</v>
      </c>
      <c r="C38" s="92" t="s">
        <v>32</v>
      </c>
      <c r="D38" s="93"/>
      <c r="E38" s="93"/>
      <c r="F38" s="93"/>
      <c r="G38" s="93"/>
      <c r="H38" s="93"/>
      <c r="I38" s="94"/>
    </row>
    <row r="39" spans="2:11" ht="15.75" thickBot="1" x14ac:dyDescent="0.3">
      <c r="B39" s="29"/>
      <c r="C39" s="64" t="s">
        <v>34</v>
      </c>
      <c r="D39" s="64" t="s">
        <v>33</v>
      </c>
      <c r="E39" s="64" t="s">
        <v>35</v>
      </c>
      <c r="F39" s="64" t="s">
        <v>36</v>
      </c>
      <c r="G39" s="64" t="s">
        <v>38</v>
      </c>
      <c r="H39" s="65" t="s">
        <v>37</v>
      </c>
      <c r="I39" s="66" t="s">
        <v>13</v>
      </c>
    </row>
    <row r="40" spans="2:11" ht="14.45" customHeight="1" x14ac:dyDescent="0.25">
      <c r="B40" s="31" t="s">
        <v>17</v>
      </c>
      <c r="C40" s="67" t="s">
        <v>31</v>
      </c>
      <c r="D40" s="68">
        <v>0.11</v>
      </c>
      <c r="E40" s="68">
        <v>0.23</v>
      </c>
      <c r="F40" s="69">
        <v>0.3</v>
      </c>
      <c r="G40" s="68">
        <v>0.26</v>
      </c>
      <c r="H40" s="68">
        <v>0.1</v>
      </c>
      <c r="I40" s="70">
        <v>1</v>
      </c>
      <c r="J40" s="32"/>
    </row>
    <row r="41" spans="2:11" ht="14.45" customHeight="1" x14ac:dyDescent="0.25">
      <c r="B41" s="31" t="s">
        <v>18</v>
      </c>
      <c r="C41" s="67" t="s">
        <v>31</v>
      </c>
      <c r="D41" s="68">
        <v>0.11</v>
      </c>
      <c r="E41" s="68">
        <v>0.28000000000000003</v>
      </c>
      <c r="F41" s="69">
        <v>0.31</v>
      </c>
      <c r="G41" s="68">
        <v>0.25</v>
      </c>
      <c r="H41" s="68">
        <v>0.05</v>
      </c>
      <c r="I41" s="70">
        <v>1</v>
      </c>
      <c r="J41" s="32"/>
    </row>
    <row r="42" spans="2:11" x14ac:dyDescent="0.25">
      <c r="B42" s="31" t="s">
        <v>29</v>
      </c>
      <c r="C42" s="67" t="s">
        <v>31</v>
      </c>
      <c r="D42" s="68">
        <v>0.16</v>
      </c>
      <c r="E42" s="68">
        <v>0.26</v>
      </c>
      <c r="F42" s="69">
        <v>0.27</v>
      </c>
      <c r="G42" s="68">
        <v>0.24</v>
      </c>
      <c r="H42" s="68">
        <v>0.06</v>
      </c>
      <c r="I42" s="70">
        <v>1</v>
      </c>
      <c r="J42" s="32"/>
    </row>
    <row r="43" spans="2:11" x14ac:dyDescent="0.25">
      <c r="B43" s="31" t="s">
        <v>28</v>
      </c>
      <c r="C43" s="67" t="s">
        <v>31</v>
      </c>
      <c r="D43" s="68">
        <v>0.19</v>
      </c>
      <c r="E43" s="69">
        <v>0.28000000000000003</v>
      </c>
      <c r="F43" s="68">
        <v>0.26</v>
      </c>
      <c r="G43" s="68">
        <v>0.23</v>
      </c>
      <c r="H43" s="68">
        <v>0.05</v>
      </c>
      <c r="I43" s="70">
        <v>1</v>
      </c>
      <c r="J43" s="32"/>
    </row>
    <row r="44" spans="2:11" x14ac:dyDescent="0.25">
      <c r="B44" s="31" t="s">
        <v>19</v>
      </c>
      <c r="C44" s="68">
        <v>0.01</v>
      </c>
      <c r="D44" s="68">
        <v>0.22</v>
      </c>
      <c r="E44" s="69">
        <v>0.27</v>
      </c>
      <c r="F44" s="68">
        <v>0.25</v>
      </c>
      <c r="G44" s="68">
        <v>0.21</v>
      </c>
      <c r="H44" s="68">
        <v>0.04</v>
      </c>
      <c r="I44" s="70">
        <v>1</v>
      </c>
      <c r="J44" s="32"/>
    </row>
    <row r="45" spans="2:11" x14ac:dyDescent="0.25">
      <c r="B45" s="31" t="s">
        <v>20</v>
      </c>
      <c r="C45" s="67" t="s">
        <v>31</v>
      </c>
      <c r="D45" s="68">
        <v>0.11</v>
      </c>
      <c r="E45" s="68">
        <v>0.24</v>
      </c>
      <c r="F45" s="68">
        <v>0.3</v>
      </c>
      <c r="G45" s="69">
        <v>0.31</v>
      </c>
      <c r="H45" s="68">
        <v>0.05</v>
      </c>
      <c r="I45" s="70">
        <v>1</v>
      </c>
      <c r="J45" s="32"/>
    </row>
    <row r="46" spans="2:11" x14ac:dyDescent="0.25">
      <c r="B46" s="31" t="s">
        <v>21</v>
      </c>
      <c r="C46" s="68">
        <v>0.01</v>
      </c>
      <c r="D46" s="68">
        <v>0.16</v>
      </c>
      <c r="E46" s="68">
        <v>0.21</v>
      </c>
      <c r="F46" s="68">
        <v>0.26</v>
      </c>
      <c r="G46" s="69">
        <v>0.28999999999999998</v>
      </c>
      <c r="H46" s="68">
        <v>7.0000000000000007E-2</v>
      </c>
      <c r="I46" s="70">
        <v>1</v>
      </c>
      <c r="J46" s="32"/>
    </row>
    <row r="47" spans="2:11" x14ac:dyDescent="0.25">
      <c r="B47" s="31" t="s">
        <v>22</v>
      </c>
      <c r="C47" s="68">
        <v>0.01</v>
      </c>
      <c r="D47" s="68">
        <v>0.19</v>
      </c>
      <c r="E47" s="69">
        <v>0.25</v>
      </c>
      <c r="F47" s="68">
        <v>0.25</v>
      </c>
      <c r="G47" s="68">
        <v>0.24</v>
      </c>
      <c r="H47" s="68">
        <v>0.06</v>
      </c>
      <c r="I47" s="70">
        <v>1</v>
      </c>
      <c r="J47" s="32"/>
    </row>
    <row r="48" spans="2:11" x14ac:dyDescent="0.25">
      <c r="B48" s="31" t="s">
        <v>23</v>
      </c>
      <c r="C48" s="68">
        <v>0.03</v>
      </c>
      <c r="D48" s="69">
        <v>0.32</v>
      </c>
      <c r="E48" s="68">
        <v>0.24</v>
      </c>
      <c r="F48" s="68">
        <v>0.2</v>
      </c>
      <c r="G48" s="68">
        <v>0.18</v>
      </c>
      <c r="H48" s="68">
        <v>0.03</v>
      </c>
      <c r="I48" s="70">
        <v>1</v>
      </c>
      <c r="J48" s="32"/>
    </row>
    <row r="49" spans="2:11" x14ac:dyDescent="0.25">
      <c r="B49" s="31" t="s">
        <v>24</v>
      </c>
      <c r="C49" s="68">
        <v>0.03</v>
      </c>
      <c r="D49" s="68">
        <v>0.21</v>
      </c>
      <c r="E49" s="68">
        <v>0.18</v>
      </c>
      <c r="F49" s="68">
        <v>0.22</v>
      </c>
      <c r="G49" s="69">
        <v>0.26</v>
      </c>
      <c r="H49" s="68">
        <v>0.1</v>
      </c>
      <c r="I49" s="70">
        <v>1</v>
      </c>
      <c r="J49" s="32"/>
    </row>
    <row r="50" spans="2:11" x14ac:dyDescent="0.25">
      <c r="B50" s="31" t="s">
        <v>25</v>
      </c>
      <c r="C50" s="68">
        <v>0.01</v>
      </c>
      <c r="D50" s="68">
        <v>0.19</v>
      </c>
      <c r="E50" s="68">
        <v>0.24</v>
      </c>
      <c r="F50" s="68">
        <v>0.25</v>
      </c>
      <c r="G50" s="69">
        <v>0.26</v>
      </c>
      <c r="H50" s="68">
        <v>0.05</v>
      </c>
      <c r="I50" s="70">
        <v>1</v>
      </c>
      <c r="J50" s="32"/>
    </row>
    <row r="51" spans="2:11" x14ac:dyDescent="0.25">
      <c r="B51" s="31" t="s">
        <v>26</v>
      </c>
      <c r="C51" s="68">
        <v>0.05</v>
      </c>
      <c r="D51" s="68">
        <v>0.22</v>
      </c>
      <c r="E51" s="68">
        <v>0.21</v>
      </c>
      <c r="F51" s="68">
        <v>0.23</v>
      </c>
      <c r="G51" s="69">
        <v>0.24</v>
      </c>
      <c r="H51" s="68">
        <v>0.05</v>
      </c>
      <c r="I51" s="70">
        <v>1</v>
      </c>
      <c r="J51" s="32"/>
    </row>
    <row r="52" spans="2:11" ht="15.75" thickBot="1" x14ac:dyDescent="0.3">
      <c r="B52" s="88" t="s">
        <v>27</v>
      </c>
      <c r="C52" s="71">
        <v>0.06</v>
      </c>
      <c r="D52" s="72">
        <v>0.28999999999999998</v>
      </c>
      <c r="E52" s="71">
        <v>0.21</v>
      </c>
      <c r="F52" s="71">
        <v>0.19</v>
      </c>
      <c r="G52" s="71">
        <v>0.19</v>
      </c>
      <c r="H52" s="71">
        <v>0.06</v>
      </c>
      <c r="I52" s="73">
        <v>1</v>
      </c>
      <c r="J52" s="32"/>
    </row>
    <row r="53" spans="2:11" ht="15.75" thickBot="1" x14ac:dyDescent="0.3">
      <c r="B53" s="51" t="s">
        <v>43</v>
      </c>
      <c r="C53" s="89">
        <v>0.02</v>
      </c>
      <c r="D53" s="90">
        <v>0.18</v>
      </c>
      <c r="E53" s="89">
        <v>0.24</v>
      </c>
      <c r="F53" s="89">
        <v>0.26</v>
      </c>
      <c r="G53" s="89">
        <v>0.25</v>
      </c>
      <c r="H53" s="89">
        <v>0.06</v>
      </c>
      <c r="I53" s="91">
        <v>1</v>
      </c>
      <c r="J53" s="32"/>
    </row>
    <row r="54" spans="2:11" x14ac:dyDescent="0.25">
      <c r="B54" s="20" t="s">
        <v>16</v>
      </c>
      <c r="J54" s="32"/>
    </row>
    <row r="55" spans="2:11" x14ac:dyDescent="0.25">
      <c r="B55" s="23" t="s">
        <v>15</v>
      </c>
    </row>
    <row r="56" spans="2:11" x14ac:dyDescent="0.25">
      <c r="B56" s="23" t="s">
        <v>41</v>
      </c>
    </row>
    <row r="57" spans="2:11" x14ac:dyDescent="0.25">
      <c r="B57" s="34" t="s">
        <v>42</v>
      </c>
    </row>
    <row r="59" spans="2:11" ht="15.75" customHeight="1" x14ac:dyDescent="0.25">
      <c r="B59" s="8" t="s">
        <v>69</v>
      </c>
    </row>
    <row r="60" spans="2:11" ht="9.75" customHeight="1" thickBot="1" x14ac:dyDescent="0.3">
      <c r="B60" s="9"/>
      <c r="C60" s="35"/>
      <c r="D60" s="36"/>
    </row>
    <row r="61" spans="2:11" ht="60.75" thickBot="1" x14ac:dyDescent="0.3">
      <c r="B61" s="37" t="s">
        <v>77</v>
      </c>
      <c r="C61" s="38" t="s">
        <v>3</v>
      </c>
      <c r="D61" s="39" t="s">
        <v>4</v>
      </c>
      <c r="E61" s="40" t="s">
        <v>43</v>
      </c>
      <c r="F61" s="41" t="s">
        <v>44</v>
      </c>
      <c r="G61" s="42" t="s">
        <v>45</v>
      </c>
      <c r="H61" s="43" t="s">
        <v>43</v>
      </c>
      <c r="I61" s="42" t="s">
        <v>46</v>
      </c>
      <c r="J61" s="42" t="s">
        <v>47</v>
      </c>
      <c r="K61" s="40" t="s">
        <v>48</v>
      </c>
    </row>
    <row r="62" spans="2:11" x14ac:dyDescent="0.25">
      <c r="B62" s="12" t="s">
        <v>49</v>
      </c>
      <c r="C62" s="44">
        <v>25088.99</v>
      </c>
      <c r="D62" s="86">
        <v>27888.400000000001</v>
      </c>
      <c r="E62" s="46">
        <f t="shared" ref="E62:E67" si="1">C62+D62</f>
        <v>52977.39</v>
      </c>
      <c r="F62" s="49">
        <f>C62/E62</f>
        <v>0.47357920048533914</v>
      </c>
      <c r="G62" s="80">
        <f>D62/E62</f>
        <v>0.52642079951466092</v>
      </c>
      <c r="H62" s="77">
        <f>F62+G62</f>
        <v>1</v>
      </c>
      <c r="I62" s="49">
        <f>C62/$C$86</f>
        <v>1.7956152588065984E-2</v>
      </c>
      <c r="J62" s="48">
        <f>D62/$D$86</f>
        <v>1.9735701116319924E-2</v>
      </c>
      <c r="K62" s="26">
        <f>E62/$E$86</f>
        <v>1.8850947488562062E-2</v>
      </c>
    </row>
    <row r="63" spans="2:11" x14ac:dyDescent="0.25">
      <c r="B63" s="12" t="s">
        <v>50</v>
      </c>
      <c r="C63" s="44">
        <v>44475.29</v>
      </c>
      <c r="D63" s="45">
        <v>57049.88</v>
      </c>
      <c r="E63" s="46">
        <f t="shared" si="1"/>
        <v>101525.17</v>
      </c>
      <c r="F63" s="49">
        <f t="shared" ref="F63:F85" si="2">C63/E63</f>
        <v>0.43807156392843272</v>
      </c>
      <c r="G63" s="81">
        <f t="shared" ref="G63:G86" si="3">D63/E63</f>
        <v>0.56192843607156728</v>
      </c>
      <c r="H63" s="78">
        <f t="shared" ref="H63:H86" si="4">F63+G63</f>
        <v>1</v>
      </c>
      <c r="I63" s="49">
        <f t="shared" ref="I63:I85" si="5">C63/$C$86</f>
        <v>3.1830898479312447E-2</v>
      </c>
      <c r="J63" s="48">
        <f t="shared" ref="J63:J84" si="6">D63/$D$86</f>
        <v>4.0372318971397335E-2</v>
      </c>
      <c r="K63" s="26">
        <f t="shared" ref="K63:K85" si="7">E63/$E$86</f>
        <v>3.6125706616300587E-2</v>
      </c>
    </row>
    <row r="64" spans="2:11" x14ac:dyDescent="0.25">
      <c r="B64" s="12" t="s">
        <v>51</v>
      </c>
      <c r="C64" s="44">
        <v>9549.5400000000009</v>
      </c>
      <c r="D64" s="45">
        <v>9388.5400000000009</v>
      </c>
      <c r="E64" s="46">
        <f t="shared" si="1"/>
        <v>18938.080000000002</v>
      </c>
      <c r="F64" s="49">
        <f t="shared" si="2"/>
        <v>0.50425069489620911</v>
      </c>
      <c r="G64" s="82">
        <f t="shared" si="3"/>
        <v>0.49574930510379089</v>
      </c>
      <c r="H64" s="78">
        <f t="shared" si="4"/>
        <v>1</v>
      </c>
      <c r="I64" s="49">
        <f t="shared" si="5"/>
        <v>6.8345914835886042E-3</v>
      </c>
      <c r="J64" s="48">
        <f t="shared" si="6"/>
        <v>6.6439601898500541E-3</v>
      </c>
      <c r="K64" s="26">
        <f t="shared" si="7"/>
        <v>6.7387380090674059E-3</v>
      </c>
    </row>
    <row r="65" spans="2:11" x14ac:dyDescent="0.25">
      <c r="B65" s="12" t="s">
        <v>52</v>
      </c>
      <c r="C65" s="44">
        <v>76819.3</v>
      </c>
      <c r="D65" s="45">
        <v>64240.01</v>
      </c>
      <c r="E65" s="46">
        <f t="shared" si="1"/>
        <v>141059.31</v>
      </c>
      <c r="F65" s="47">
        <f t="shared" si="2"/>
        <v>0.54458865565130021</v>
      </c>
      <c r="G65" s="82">
        <f t="shared" si="3"/>
        <v>0.4554113443486999</v>
      </c>
      <c r="H65" s="78">
        <f t="shared" si="4"/>
        <v>1</v>
      </c>
      <c r="I65" s="49">
        <f t="shared" si="5"/>
        <v>5.4979458021563135E-2</v>
      </c>
      <c r="J65" s="48">
        <f t="shared" si="6"/>
        <v>4.5460536892378299E-2</v>
      </c>
      <c r="K65" s="26">
        <f t="shared" si="7"/>
        <v>5.0193141745616336E-2</v>
      </c>
    </row>
    <row r="66" spans="2:11" x14ac:dyDescent="0.25">
      <c r="B66" s="12" t="s">
        <v>53</v>
      </c>
      <c r="C66" s="44">
        <v>127795.15</v>
      </c>
      <c r="D66" s="45">
        <v>37784</v>
      </c>
      <c r="E66" s="46">
        <f t="shared" si="1"/>
        <v>165579.15</v>
      </c>
      <c r="F66" s="50">
        <f t="shared" si="2"/>
        <v>0.77180701797297546</v>
      </c>
      <c r="G66" s="82">
        <f t="shared" si="3"/>
        <v>0.22819298202702454</v>
      </c>
      <c r="H66" s="78">
        <f t="shared" si="4"/>
        <v>1</v>
      </c>
      <c r="I66" s="49">
        <f t="shared" si="5"/>
        <v>9.1462797562388135E-2</v>
      </c>
      <c r="J66" s="48">
        <f t="shared" si="6"/>
        <v>2.6738490948890289E-2</v>
      </c>
      <c r="K66" s="26">
        <f t="shared" si="7"/>
        <v>5.8918037711007301E-2</v>
      </c>
    </row>
    <row r="67" spans="2:11" x14ac:dyDescent="0.25">
      <c r="B67" s="12" t="s">
        <v>54</v>
      </c>
      <c r="C67" s="44">
        <v>32526.080000000002</v>
      </c>
      <c r="D67" s="45">
        <v>71248.820000000007</v>
      </c>
      <c r="E67" s="46">
        <f t="shared" si="1"/>
        <v>103774.90000000001</v>
      </c>
      <c r="F67" s="49">
        <f t="shared" si="2"/>
        <v>0.31342916254315828</v>
      </c>
      <c r="G67" s="81">
        <f t="shared" si="3"/>
        <v>0.68657083745684166</v>
      </c>
      <c r="H67" s="78">
        <f t="shared" si="4"/>
        <v>1</v>
      </c>
      <c r="I67" s="49">
        <f t="shared" si="5"/>
        <v>2.3278866768715729E-2</v>
      </c>
      <c r="J67" s="48">
        <f t="shared" si="6"/>
        <v>5.0420440628020154E-2</v>
      </c>
      <c r="K67" s="26">
        <f t="shared" si="7"/>
        <v>3.6926228161311449E-2</v>
      </c>
    </row>
    <row r="68" spans="2:11" x14ac:dyDescent="0.25">
      <c r="B68" s="12" t="s">
        <v>55</v>
      </c>
      <c r="C68" s="44">
        <v>28352.51</v>
      </c>
      <c r="D68" s="45">
        <v>128064.14</v>
      </c>
      <c r="E68" s="46">
        <f t="shared" ref="E68:E85" si="8">C68+D68</f>
        <v>156416.65</v>
      </c>
      <c r="F68" s="49">
        <f t="shared" si="2"/>
        <v>0.18126273641584831</v>
      </c>
      <c r="G68" s="83">
        <f t="shared" si="3"/>
        <v>0.81873726358415166</v>
      </c>
      <c r="H68" s="78">
        <f t="shared" si="4"/>
        <v>1</v>
      </c>
      <c r="I68" s="49">
        <f t="shared" si="5"/>
        <v>2.0291848967003718E-2</v>
      </c>
      <c r="J68" s="48">
        <f t="shared" si="6"/>
        <v>9.0626769221559891E-2</v>
      </c>
      <c r="K68" s="26">
        <f t="shared" si="7"/>
        <v>5.5657744850903211E-2</v>
      </c>
    </row>
    <row r="69" spans="2:11" x14ac:dyDescent="0.25">
      <c r="B69" s="12" t="s">
        <v>56</v>
      </c>
      <c r="C69" s="44">
        <v>1160.82</v>
      </c>
      <c r="D69" s="45">
        <v>598.63777879999998</v>
      </c>
      <c r="E69" s="46">
        <f t="shared" si="8"/>
        <v>1759.4577787999999</v>
      </c>
      <c r="F69" s="47">
        <f t="shared" si="2"/>
        <v>0.65976007721635244</v>
      </c>
      <c r="G69" s="82">
        <f t="shared" si="3"/>
        <v>0.34023992278364756</v>
      </c>
      <c r="H69" s="78">
        <f t="shared" si="4"/>
        <v>1</v>
      </c>
      <c r="I69" s="49" t="s">
        <v>71</v>
      </c>
      <c r="J69" s="48" t="s">
        <v>71</v>
      </c>
      <c r="K69" s="26">
        <f t="shared" si="7"/>
        <v>6.2606795458403758E-4</v>
      </c>
    </row>
    <row r="70" spans="2:11" x14ac:dyDescent="0.25">
      <c r="B70" s="12" t="s">
        <v>57</v>
      </c>
      <c r="C70" s="76">
        <v>19362.13</v>
      </c>
      <c r="D70" s="75">
        <v>38159.230000000003</v>
      </c>
      <c r="E70" s="46">
        <f t="shared" si="8"/>
        <v>57521.36</v>
      </c>
      <c r="F70" s="49">
        <f t="shared" si="2"/>
        <v>0.33660765322655795</v>
      </c>
      <c r="G70" s="81">
        <f t="shared" si="3"/>
        <v>0.66339234677344217</v>
      </c>
      <c r="H70" s="78">
        <f t="shared" si="4"/>
        <v>1</v>
      </c>
      <c r="I70" s="49">
        <f t="shared" si="5"/>
        <v>1.3857447458425789E-2</v>
      </c>
      <c r="J70" s="48">
        <f t="shared" si="6"/>
        <v>2.7004028847438674E-2</v>
      </c>
      <c r="K70" s="26">
        <f t="shared" si="7"/>
        <v>2.046782857424034E-2</v>
      </c>
    </row>
    <row r="71" spans="2:11" ht="15.75" customHeight="1" x14ac:dyDescent="0.25">
      <c r="B71" s="12" t="s">
        <v>70</v>
      </c>
      <c r="C71" s="76">
        <v>108163.48</v>
      </c>
      <c r="D71" s="75">
        <v>155614.06</v>
      </c>
      <c r="E71" s="46">
        <f t="shared" si="8"/>
        <v>263777.53999999998</v>
      </c>
      <c r="F71" s="49">
        <f t="shared" si="2"/>
        <v>0.41005568555988509</v>
      </c>
      <c r="G71" s="81">
        <f t="shared" si="3"/>
        <v>0.58994431444011497</v>
      </c>
      <c r="H71" s="78">
        <f t="shared" si="4"/>
        <v>1</v>
      </c>
      <c r="I71" s="49">
        <f t="shared" si="5"/>
        <v>7.7412440729428447E-2</v>
      </c>
      <c r="J71" s="48">
        <f t="shared" si="6"/>
        <v>0.11012293920257438</v>
      </c>
      <c r="K71" s="26">
        <f t="shared" si="7"/>
        <v>9.3859976023773148E-2</v>
      </c>
    </row>
    <row r="72" spans="2:11" x14ac:dyDescent="0.25">
      <c r="B72" s="12" t="s">
        <v>19</v>
      </c>
      <c r="C72" s="76">
        <v>131999.45000000001</v>
      </c>
      <c r="D72" s="75">
        <v>30153.58</v>
      </c>
      <c r="E72" s="46">
        <f t="shared" si="8"/>
        <v>162153.03000000003</v>
      </c>
      <c r="F72" s="50">
        <f t="shared" si="2"/>
        <v>0.81404245113396889</v>
      </c>
      <c r="G72" s="82">
        <f t="shared" si="3"/>
        <v>0.18595754886603102</v>
      </c>
      <c r="H72" s="78">
        <f t="shared" si="4"/>
        <v>0.99999999999999989</v>
      </c>
      <c r="I72" s="49">
        <f t="shared" si="5"/>
        <v>9.4471808779101371E-2</v>
      </c>
      <c r="J72" s="48">
        <f t="shared" si="6"/>
        <v>2.1338694312583083E-2</v>
      </c>
      <c r="K72" s="26">
        <f t="shared" si="7"/>
        <v>5.7698921250013066E-2</v>
      </c>
    </row>
    <row r="73" spans="2:11" x14ac:dyDescent="0.25">
      <c r="B73" s="12" t="s">
        <v>20</v>
      </c>
      <c r="C73" s="76">
        <v>59099.28</v>
      </c>
      <c r="D73" s="75">
        <v>9652.6200000000008</v>
      </c>
      <c r="E73" s="46">
        <f t="shared" si="8"/>
        <v>68751.899999999994</v>
      </c>
      <c r="F73" s="50">
        <f t="shared" si="2"/>
        <v>0.8596021346319157</v>
      </c>
      <c r="G73" s="82">
        <f t="shared" si="3"/>
        <v>0.14039786536808441</v>
      </c>
      <c r="H73" s="78">
        <f t="shared" si="4"/>
        <v>1</v>
      </c>
      <c r="I73" s="49">
        <f t="shared" si="5"/>
        <v>4.2297266232113613E-2</v>
      </c>
      <c r="J73" s="48">
        <f t="shared" si="6"/>
        <v>6.8308408983452622E-3</v>
      </c>
      <c r="K73" s="26">
        <f t="shared" si="7"/>
        <v>2.4463992217035796E-2</v>
      </c>
    </row>
    <row r="74" spans="2:11" x14ac:dyDescent="0.25">
      <c r="B74" s="12" t="s">
        <v>58</v>
      </c>
      <c r="C74" s="76">
        <v>57111.86</v>
      </c>
      <c r="D74" s="75">
        <v>231600.4</v>
      </c>
      <c r="E74" s="46">
        <f t="shared" si="8"/>
        <v>288712.26</v>
      </c>
      <c r="F74" s="49">
        <f t="shared" si="2"/>
        <v>0.19781584612998424</v>
      </c>
      <c r="G74" s="83">
        <f t="shared" si="3"/>
        <v>0.80218415387001574</v>
      </c>
      <c r="H74" s="78">
        <f t="shared" si="4"/>
        <v>1</v>
      </c>
      <c r="I74" s="49">
        <f t="shared" si="5"/>
        <v>4.0874872713021211E-2</v>
      </c>
      <c r="J74" s="48">
        <f t="shared" si="6"/>
        <v>0.16389596652443814</v>
      </c>
      <c r="K74" s="26">
        <f t="shared" si="7"/>
        <v>0.10273249876152973</v>
      </c>
    </row>
    <row r="75" spans="2:11" x14ac:dyDescent="0.25">
      <c r="B75" s="12" t="s">
        <v>59</v>
      </c>
      <c r="C75" s="76">
        <v>45476.89</v>
      </c>
      <c r="D75" s="75">
        <v>8938.0400000000009</v>
      </c>
      <c r="E75" s="46">
        <f t="shared" si="8"/>
        <v>54414.93</v>
      </c>
      <c r="F75" s="50">
        <f t="shared" si="2"/>
        <v>0.83574287424425608</v>
      </c>
      <c r="G75" s="82">
        <f t="shared" si="3"/>
        <v>0.16425712575574389</v>
      </c>
      <c r="H75" s="78">
        <f t="shared" si="4"/>
        <v>1</v>
      </c>
      <c r="I75" s="49">
        <f t="shared" si="5"/>
        <v>3.2547742100048349E-2</v>
      </c>
      <c r="J75" s="48">
        <f t="shared" si="6"/>
        <v>6.3251561941779421E-3</v>
      </c>
      <c r="K75" s="26">
        <f t="shared" si="7"/>
        <v>1.9362467422871919E-2</v>
      </c>
    </row>
    <row r="76" spans="2:11" x14ac:dyDescent="0.25">
      <c r="B76" s="12" t="s">
        <v>22</v>
      </c>
      <c r="C76" s="76">
        <v>34598.14</v>
      </c>
      <c r="D76" s="75">
        <v>147518.16</v>
      </c>
      <c r="E76" s="46">
        <f t="shared" si="8"/>
        <v>182116.3</v>
      </c>
      <c r="F76" s="49">
        <f t="shared" si="2"/>
        <v>0.18997827212610843</v>
      </c>
      <c r="G76" s="83">
        <f t="shared" si="3"/>
        <v>0.81002172787389159</v>
      </c>
      <c r="H76" s="78">
        <f t="shared" si="4"/>
        <v>1</v>
      </c>
      <c r="I76" s="49">
        <f t="shared" si="5"/>
        <v>2.4761837009113129E-2</v>
      </c>
      <c r="J76" s="48">
        <f t="shared" si="6"/>
        <v>0.10439373771853032</v>
      </c>
      <c r="K76" s="26">
        <f t="shared" si="7"/>
        <v>6.4802452671058636E-2</v>
      </c>
    </row>
    <row r="77" spans="2:11" x14ac:dyDescent="0.25">
      <c r="B77" s="12" t="s">
        <v>23</v>
      </c>
      <c r="C77" s="76">
        <v>37200.660000000003</v>
      </c>
      <c r="D77" s="75">
        <v>100753.31</v>
      </c>
      <c r="E77" s="46">
        <f t="shared" si="8"/>
        <v>137953.97</v>
      </c>
      <c r="F77" s="49">
        <f t="shared" si="2"/>
        <v>0.26965994527015064</v>
      </c>
      <c r="G77" s="83">
        <f t="shared" si="3"/>
        <v>0.73034005472984931</v>
      </c>
      <c r="H77" s="78">
        <f t="shared" si="4"/>
        <v>1</v>
      </c>
      <c r="I77" s="49">
        <f t="shared" si="5"/>
        <v>2.6624456677481347E-2</v>
      </c>
      <c r="J77" s="48">
        <f t="shared" si="6"/>
        <v>7.1299795350035389E-2</v>
      </c>
      <c r="K77" s="26">
        <f t="shared" si="7"/>
        <v>4.9088168449005633E-2</v>
      </c>
    </row>
    <row r="78" spans="2:11" x14ac:dyDescent="0.25">
      <c r="B78" s="12" t="s">
        <v>60</v>
      </c>
      <c r="C78" s="76">
        <v>28062.06</v>
      </c>
      <c r="D78" s="75">
        <v>162483.12</v>
      </c>
      <c r="E78" s="46">
        <f t="shared" si="8"/>
        <v>190545.18</v>
      </c>
      <c r="F78" s="49">
        <f t="shared" si="2"/>
        <v>0.14727247364640766</v>
      </c>
      <c r="G78" s="83">
        <f t="shared" si="3"/>
        <v>0.85272752635359239</v>
      </c>
      <c r="H78" s="78">
        <f t="shared" si="4"/>
        <v>1</v>
      </c>
      <c r="I78" s="49">
        <f t="shared" si="5"/>
        <v>2.0083974336769353E-2</v>
      </c>
      <c r="J78" s="48">
        <f t="shared" si="6"/>
        <v>0.1149839464711903</v>
      </c>
      <c r="K78" s="26">
        <f t="shared" si="7"/>
        <v>6.7801701487721577E-2</v>
      </c>
    </row>
    <row r="79" spans="2:11" x14ac:dyDescent="0.25">
      <c r="B79" s="12" t="s">
        <v>61</v>
      </c>
      <c r="C79" s="76">
        <v>103403.54</v>
      </c>
      <c r="D79" s="75">
        <v>20859.5</v>
      </c>
      <c r="E79" s="46">
        <f t="shared" si="8"/>
        <v>124263.03999999999</v>
      </c>
      <c r="F79" s="50">
        <f t="shared" si="2"/>
        <v>0.83213431765390578</v>
      </c>
      <c r="G79" s="82">
        <f t="shared" si="3"/>
        <v>0.16786568234609422</v>
      </c>
      <c r="H79" s="78">
        <f t="shared" si="4"/>
        <v>1</v>
      </c>
      <c r="I79" s="49">
        <f t="shared" si="5"/>
        <v>7.4005758796435575E-2</v>
      </c>
      <c r="J79" s="48">
        <f t="shared" si="6"/>
        <v>1.4761580350105255E-2</v>
      </c>
      <c r="K79" s="26">
        <f t="shared" si="7"/>
        <v>4.4216524102246017E-2</v>
      </c>
    </row>
    <row r="80" spans="2:11" x14ac:dyDescent="0.25">
      <c r="B80" s="12" t="s">
        <v>62</v>
      </c>
      <c r="C80" s="76">
        <v>119447.06</v>
      </c>
      <c r="D80" s="75">
        <v>17628.04</v>
      </c>
      <c r="E80" s="46">
        <f t="shared" si="8"/>
        <v>137075.1</v>
      </c>
      <c r="F80" s="50">
        <f t="shared" si="2"/>
        <v>0.87139867123934245</v>
      </c>
      <c r="G80" s="82">
        <f t="shared" si="3"/>
        <v>0.12860132876065747</v>
      </c>
      <c r="H80" s="78">
        <f t="shared" si="4"/>
        <v>0.99999999999999989</v>
      </c>
      <c r="I80" s="49">
        <f t="shared" si="5"/>
        <v>8.548808204538616E-2</v>
      </c>
      <c r="J80" s="48">
        <f t="shared" si="6"/>
        <v>1.2474782658974063E-2</v>
      </c>
      <c r="K80" s="26">
        <f t="shared" si="7"/>
        <v>4.8775440090374288E-2</v>
      </c>
    </row>
    <row r="81" spans="2:11" x14ac:dyDescent="0.25">
      <c r="B81" s="12" t="s">
        <v>63</v>
      </c>
      <c r="C81" s="76">
        <v>71609.399999999994</v>
      </c>
      <c r="D81" s="75">
        <v>6790.34</v>
      </c>
      <c r="E81" s="46">
        <f t="shared" si="8"/>
        <v>78399.739999999991</v>
      </c>
      <c r="F81" s="50">
        <f t="shared" si="2"/>
        <v>0.91338823317526308</v>
      </c>
      <c r="G81" s="82">
        <f t="shared" si="3"/>
        <v>8.6611766824736924E-2</v>
      </c>
      <c r="H81" s="78">
        <f t="shared" si="4"/>
        <v>1</v>
      </c>
      <c r="I81" s="49">
        <f t="shared" si="5"/>
        <v>5.1250740390101482E-2</v>
      </c>
      <c r="J81" s="48" t="s">
        <v>71</v>
      </c>
      <c r="K81" s="26">
        <f t="shared" si="7"/>
        <v>2.7896983635035975E-2</v>
      </c>
    </row>
    <row r="82" spans="2:11" x14ac:dyDescent="0.25">
      <c r="B82" s="12" t="s">
        <v>64</v>
      </c>
      <c r="C82" s="76">
        <v>43035.39</v>
      </c>
      <c r="D82" s="75">
        <v>7244.18</v>
      </c>
      <c r="E82" s="46">
        <f t="shared" si="8"/>
        <v>50279.57</v>
      </c>
      <c r="F82" s="50">
        <f t="shared" si="2"/>
        <v>0.85592199774182631</v>
      </c>
      <c r="G82" s="82">
        <f t="shared" si="3"/>
        <v>0.14407800225817366</v>
      </c>
      <c r="H82" s="78">
        <f t="shared" si="4"/>
        <v>1</v>
      </c>
      <c r="I82" s="49">
        <f t="shared" si="5"/>
        <v>3.0800364204654269E-2</v>
      </c>
      <c r="J82" s="48">
        <f t="shared" si="6"/>
        <v>5.1264673237913418E-3</v>
      </c>
      <c r="K82" s="26">
        <f t="shared" si="7"/>
        <v>1.7890982055127302E-2</v>
      </c>
    </row>
    <row r="83" spans="2:11" x14ac:dyDescent="0.25">
      <c r="B83" s="12" t="s">
        <v>65</v>
      </c>
      <c r="C83" s="76">
        <v>106281.09</v>
      </c>
      <c r="D83" s="75">
        <v>43262.95</v>
      </c>
      <c r="E83" s="46">
        <f t="shared" si="8"/>
        <v>149544.03999999998</v>
      </c>
      <c r="F83" s="50">
        <f t="shared" si="2"/>
        <v>0.71070094134142703</v>
      </c>
      <c r="G83" s="82">
        <f t="shared" si="3"/>
        <v>0.28929905865857308</v>
      </c>
      <c r="H83" s="78">
        <f t="shared" si="4"/>
        <v>1</v>
      </c>
      <c r="I83" s="49">
        <f t="shared" si="5"/>
        <v>7.6065217024119891E-2</v>
      </c>
      <c r="J83" s="48">
        <f t="shared" si="6"/>
        <v>3.0615763206576673E-2</v>
      </c>
      <c r="K83" s="26">
        <f t="shared" si="7"/>
        <v>5.3212263670736219E-2</v>
      </c>
    </row>
    <row r="84" spans="2:11" x14ac:dyDescent="0.25">
      <c r="B84" s="12" t="s">
        <v>66</v>
      </c>
      <c r="C84" s="76">
        <v>74366.84</v>
      </c>
      <c r="D84" s="75">
        <v>31686.080000000002</v>
      </c>
      <c r="E84" s="46">
        <f t="shared" si="8"/>
        <v>106052.92</v>
      </c>
      <c r="F84" s="50">
        <f t="shared" si="2"/>
        <v>0.70122387954994547</v>
      </c>
      <c r="G84" s="82">
        <f t="shared" si="3"/>
        <v>0.29877612045005458</v>
      </c>
      <c r="H84" s="78">
        <f t="shared" si="4"/>
        <v>1</v>
      </c>
      <c r="I84" s="49">
        <f t="shared" si="5"/>
        <v>5.3224236070574735E-2</v>
      </c>
      <c r="J84" s="48">
        <f t="shared" si="6"/>
        <v>2.2423194031489881E-2</v>
      </c>
      <c r="K84" s="26">
        <f t="shared" si="7"/>
        <v>3.7736816138520105E-2</v>
      </c>
    </row>
    <row r="85" spans="2:11" ht="15.75" thickBot="1" x14ac:dyDescent="0.3">
      <c r="B85" s="12" t="s">
        <v>27</v>
      </c>
      <c r="C85" s="85">
        <v>12251.45</v>
      </c>
      <c r="D85" s="87">
        <v>4487.92</v>
      </c>
      <c r="E85" s="46">
        <f t="shared" si="8"/>
        <v>16739.370000000003</v>
      </c>
      <c r="F85" s="50">
        <f t="shared" si="2"/>
        <v>0.73189433055126918</v>
      </c>
      <c r="G85" s="82">
        <f t="shared" si="3"/>
        <v>0.26810566944873071</v>
      </c>
      <c r="H85" s="79">
        <f t="shared" si="4"/>
        <v>0.99999999999999989</v>
      </c>
      <c r="I85" s="49">
        <f t="shared" si="5"/>
        <v>8.7683444261829994E-3</v>
      </c>
      <c r="J85" s="84" t="s">
        <v>71</v>
      </c>
      <c r="K85" s="26">
        <f t="shared" si="7"/>
        <v>5.9563709133577782E-3</v>
      </c>
    </row>
    <row r="86" spans="2:11" ht="15.75" thickBot="1" x14ac:dyDescent="0.3">
      <c r="B86" s="51" t="s">
        <v>43</v>
      </c>
      <c r="C86" s="52">
        <f>SUM(C62:C85)</f>
        <v>1397236.4000000001</v>
      </c>
      <c r="D86" s="53">
        <f>SUM(D62:D85)</f>
        <v>1413093.9577788</v>
      </c>
      <c r="E86" s="54">
        <f>SUM(E62:E85)</f>
        <v>2810330.3577788002</v>
      </c>
      <c r="F86" s="57">
        <f>C86/E86</f>
        <v>0.49717870218799948</v>
      </c>
      <c r="G86" s="57">
        <f t="shared" si="3"/>
        <v>0.50282129781200047</v>
      </c>
      <c r="H86" s="57">
        <f t="shared" si="4"/>
        <v>1</v>
      </c>
      <c r="I86" s="55">
        <f>SUM(I62:I85)</f>
        <v>0.99916920286359534</v>
      </c>
      <c r="J86" s="56">
        <v>1</v>
      </c>
      <c r="K86" s="57">
        <v>1</v>
      </c>
    </row>
    <row r="87" spans="2:11" x14ac:dyDescent="0.25">
      <c r="B87" s="20" t="s">
        <v>16</v>
      </c>
      <c r="F87" s="74"/>
      <c r="G87" s="74"/>
    </row>
    <row r="88" spans="2:11" x14ac:dyDescent="0.25">
      <c r="B88" s="23" t="s">
        <v>72</v>
      </c>
      <c r="F88" s="74"/>
      <c r="G88" s="74"/>
    </row>
    <row r="89" spans="2:11" ht="15" customHeight="1" x14ac:dyDescent="0.25">
      <c r="B89" s="23" t="s">
        <v>73</v>
      </c>
      <c r="F89" s="58" t="s">
        <v>67</v>
      </c>
      <c r="G89" s="59" t="s">
        <v>67</v>
      </c>
    </row>
    <row r="90" spans="2:11" ht="15" customHeight="1" x14ac:dyDescent="0.25">
      <c r="B90" s="23" t="s">
        <v>74</v>
      </c>
      <c r="C90" s="60"/>
      <c r="D90" s="60"/>
      <c r="E90" s="60"/>
      <c r="F90" s="61" t="s">
        <v>68</v>
      </c>
      <c r="G90" s="62" t="s">
        <v>68</v>
      </c>
      <c r="H90" s="60"/>
      <c r="I90" s="60"/>
      <c r="J90" s="60"/>
      <c r="K90" s="60"/>
    </row>
    <row r="91" spans="2:11" x14ac:dyDescent="0.25">
      <c r="B91" s="60"/>
      <c r="C91" s="60"/>
      <c r="D91" s="60"/>
      <c r="E91" s="60"/>
      <c r="F91" s="60"/>
      <c r="G91" s="60"/>
      <c r="H91" s="60"/>
      <c r="I91" s="60"/>
      <c r="J91" s="60"/>
      <c r="K91" s="60"/>
    </row>
    <row r="92" spans="2:11" x14ac:dyDescent="0.25">
      <c r="B92" s="60"/>
    </row>
    <row r="93" spans="2:11" x14ac:dyDescent="0.25">
      <c r="B93" s="60"/>
    </row>
    <row r="94" spans="2:11" x14ac:dyDescent="0.25">
      <c r="B94" s="60"/>
    </row>
    <row r="97" spans="13:18" x14ac:dyDescent="0.25">
      <c r="M97" s="63"/>
      <c r="N97" s="63"/>
      <c r="O97" s="63"/>
      <c r="P97" s="63"/>
      <c r="Q97" s="63"/>
      <c r="R97" s="63"/>
    </row>
    <row r="98" spans="13:18" x14ac:dyDescent="0.25">
      <c r="M98" s="63"/>
      <c r="N98" s="63"/>
      <c r="O98" s="63"/>
      <c r="P98" s="63"/>
      <c r="Q98" s="63"/>
      <c r="R98" s="63"/>
    </row>
    <row r="99" spans="13:18" x14ac:dyDescent="0.25">
      <c r="M99" s="63"/>
      <c r="N99" s="63"/>
      <c r="O99" s="63"/>
      <c r="P99" s="63"/>
      <c r="Q99" s="63"/>
      <c r="R99" s="63"/>
    </row>
  </sheetData>
  <mergeCells count="2">
    <mergeCell ref="C38:I38"/>
    <mergeCell ref="F7:K35"/>
  </mergeCells>
  <pageMargins left="0.7" right="0.7" top="0.75" bottom="0.75" header="0.3" footer="0.3"/>
  <pageSetup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GRAFF, Didier (DREETS-ARA)</dc:creator>
  <cp:lastModifiedBy>GRAFF, Didier (DREETS-ARA)</cp:lastModifiedBy>
  <cp:lastPrinted>2023-11-09T14:23:45Z</cp:lastPrinted>
  <dcterms:created xsi:type="dcterms:W3CDTF">2023-10-24T14:54:08Z</dcterms:created>
  <dcterms:modified xsi:type="dcterms:W3CDTF">2024-02-05T16:48:14Z</dcterms:modified>
</cp:coreProperties>
</file>